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7" i="1" l="1"/>
  <c r="E91" i="1"/>
  <c r="F91" i="1"/>
  <c r="D88" i="1"/>
  <c r="C88" i="1"/>
  <c r="C46" i="1" l="1"/>
  <c r="D19" i="1" l="1"/>
  <c r="D106" i="1" l="1"/>
  <c r="C106" i="1"/>
  <c r="D82" i="1"/>
  <c r="F110" i="1"/>
  <c r="E109" i="1"/>
  <c r="E110" i="1"/>
  <c r="D15" i="1"/>
  <c r="D9" i="1" s="1"/>
  <c r="D46" i="1" l="1"/>
  <c r="E29" i="1" l="1"/>
  <c r="F29" i="1"/>
  <c r="D24" i="1"/>
  <c r="C24" i="1"/>
  <c r="F10" i="1"/>
  <c r="E10" i="1" l="1"/>
  <c r="E11" i="1"/>
  <c r="E12" i="1"/>
  <c r="E13" i="1"/>
  <c r="E14" i="1"/>
  <c r="E17" i="1"/>
  <c r="E18" i="1"/>
  <c r="E21" i="1"/>
  <c r="E22" i="1"/>
  <c r="E26" i="1"/>
  <c r="E27" i="1"/>
  <c r="E28" i="1"/>
  <c r="E30" i="1"/>
  <c r="E31" i="1"/>
  <c r="E32" i="1"/>
  <c r="E35" i="1"/>
  <c r="E36" i="1"/>
  <c r="E37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E65" i="1"/>
  <c r="E66" i="1"/>
  <c r="E67" i="1"/>
  <c r="E70" i="1"/>
  <c r="E73" i="1"/>
  <c r="E74" i="1"/>
  <c r="E75" i="1"/>
  <c r="E78" i="1"/>
  <c r="E79" i="1"/>
  <c r="E80" i="1"/>
  <c r="E81" i="1"/>
  <c r="E84" i="1"/>
  <c r="E85" i="1"/>
  <c r="E86" i="1"/>
  <c r="E87" i="1"/>
  <c r="E90" i="1"/>
  <c r="E94" i="1"/>
  <c r="E95" i="1"/>
  <c r="E96" i="1"/>
  <c r="E97" i="1"/>
  <c r="E98" i="1"/>
  <c r="E101" i="1"/>
  <c r="E102" i="1"/>
  <c r="E105" i="1"/>
  <c r="E108" i="1"/>
  <c r="E111" i="1"/>
  <c r="E112" i="1"/>
  <c r="E115" i="1"/>
  <c r="E116" i="1"/>
  <c r="E117" i="1"/>
  <c r="E120" i="1"/>
  <c r="E122" i="1"/>
  <c r="D33" i="1" l="1"/>
  <c r="D58" i="1" l="1"/>
  <c r="F90" i="1"/>
  <c r="E88" i="1" l="1"/>
  <c r="F88" i="1"/>
  <c r="D124" i="1"/>
  <c r="F105" i="1"/>
  <c r="D103" i="1"/>
  <c r="C103" i="1"/>
  <c r="E46" i="1" l="1"/>
  <c r="E106" i="1"/>
  <c r="E103" i="1"/>
  <c r="F103" i="1"/>
  <c r="D68" i="1" l="1"/>
  <c r="C124" i="1"/>
  <c r="F31" i="1" l="1"/>
  <c r="C58" i="1"/>
  <c r="E58" i="1" s="1"/>
  <c r="D127" i="1" l="1"/>
  <c r="C127" i="1"/>
  <c r="D113" i="1" l="1"/>
  <c r="C113" i="1"/>
  <c r="F116" i="1"/>
  <c r="E113" i="1" l="1"/>
  <c r="D71" i="1"/>
  <c r="C71" i="1"/>
  <c r="F75" i="1"/>
  <c r="E71" i="1" l="1"/>
  <c r="K54" i="2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3" i="1"/>
  <c r="E33" i="1" s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8" i="1" l="1"/>
  <c r="D121" i="1" l="1"/>
  <c r="C38" i="1" l="1"/>
  <c r="E38" i="1" s="1"/>
  <c r="F46" i="1" l="1"/>
  <c r="F51" i="1"/>
  <c r="F63" i="1" l="1"/>
  <c r="E24" i="1"/>
  <c r="C23" i="1"/>
  <c r="C15" i="1" l="1"/>
  <c r="E15" i="1" s="1"/>
  <c r="D92" i="1" l="1"/>
  <c r="C121" i="1" l="1"/>
  <c r="C99" i="1"/>
  <c r="D99" i="1"/>
  <c r="E121" i="1" l="1"/>
  <c r="E99" i="1"/>
  <c r="F117" i="1"/>
  <c r="C92" i="1"/>
  <c r="E92" i="1" s="1"/>
  <c r="F96" i="1"/>
  <c r="D23" i="1" l="1"/>
  <c r="E23" i="1" l="1"/>
  <c r="D7" i="1"/>
  <c r="D8" i="1"/>
  <c r="F40" i="1"/>
  <c r="F50" i="1" l="1"/>
  <c r="C19" i="1" l="1"/>
  <c r="F21" i="1"/>
  <c r="F22" i="1"/>
  <c r="F18" i="1"/>
  <c r="F17" i="1"/>
  <c r="F27" i="1"/>
  <c r="F28" i="1"/>
  <c r="F30" i="1"/>
  <c r="F11" i="1"/>
  <c r="F12" i="1"/>
  <c r="F13" i="1"/>
  <c r="F14" i="1"/>
  <c r="F26" i="1"/>
  <c r="F32" i="1"/>
  <c r="F35" i="1"/>
  <c r="F42" i="1"/>
  <c r="F43" i="1"/>
  <c r="F44" i="1"/>
  <c r="F49" i="1"/>
  <c r="F60" i="1"/>
  <c r="F61" i="1"/>
  <c r="F62" i="1"/>
  <c r="F64" i="1"/>
  <c r="F67" i="1"/>
  <c r="C68" i="1"/>
  <c r="E68" i="1" s="1"/>
  <c r="F70" i="1"/>
  <c r="F73" i="1"/>
  <c r="F74" i="1"/>
  <c r="C76" i="1"/>
  <c r="D76" i="1"/>
  <c r="F78" i="1"/>
  <c r="F79" i="1"/>
  <c r="F80" i="1"/>
  <c r="F81" i="1"/>
  <c r="C82" i="1"/>
  <c r="E82" i="1" s="1"/>
  <c r="F84" i="1"/>
  <c r="F85" i="1"/>
  <c r="F86" i="1"/>
  <c r="F87" i="1"/>
  <c r="F94" i="1"/>
  <c r="F95" i="1"/>
  <c r="F97" i="1"/>
  <c r="F98" i="1"/>
  <c r="F101" i="1"/>
  <c r="F102" i="1"/>
  <c r="F108" i="1"/>
  <c r="F111" i="1"/>
  <c r="F112" i="1"/>
  <c r="F115" i="1"/>
  <c r="C118" i="1"/>
  <c r="D118" i="1"/>
  <c r="F120" i="1"/>
  <c r="E76" i="1" l="1"/>
  <c r="E118" i="1"/>
  <c r="C9" i="1"/>
  <c r="E9" i="1" s="1"/>
  <c r="E19" i="1"/>
  <c r="D57" i="1"/>
  <c r="D123" i="1" s="1"/>
  <c r="C57" i="1"/>
  <c r="D130" i="1"/>
  <c r="D133" i="1" s="1"/>
  <c r="F19" i="1"/>
  <c r="F15" i="1"/>
  <c r="F38" i="1"/>
  <c r="F68" i="1"/>
  <c r="F24" i="1"/>
  <c r="F92" i="1"/>
  <c r="F82" i="1"/>
  <c r="F113" i="1"/>
  <c r="F99" i="1"/>
  <c r="F71" i="1"/>
  <c r="F58" i="1"/>
  <c r="F33" i="1"/>
  <c r="F118" i="1"/>
  <c r="F106" i="1"/>
  <c r="F76" i="1"/>
  <c r="C8" i="1" l="1"/>
  <c r="F8" i="1" s="1"/>
  <c r="E57" i="1"/>
  <c r="C7" i="1"/>
  <c r="E7" i="1" s="1"/>
  <c r="C130" i="1"/>
  <c r="C133" i="1" s="1"/>
  <c r="F9" i="1"/>
  <c r="F23" i="1"/>
  <c r="E8" i="1" l="1"/>
  <c r="F7" i="1"/>
  <c r="C123" i="1"/>
</calcChain>
</file>

<file path=xl/sharedStrings.xml><?xml version="1.0" encoding="utf-8"?>
<sst xmlns="http://schemas.openxmlformats.org/spreadsheetml/2006/main" count="371" uniqueCount="234">
  <si>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</si>
  <si>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</si>
  <si>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</si>
  <si>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</si>
  <si>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</si>
  <si>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</si>
  <si>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</si>
  <si>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</si>
  <si>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</si>
  <si>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</si>
  <si>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</si>
  <si>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</si>
  <si>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</si>
  <si>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</si>
  <si>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</si>
  <si>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</si>
  <si>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</si>
  <si>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</si>
  <si>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</si>
  <si>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</si>
  <si>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</si>
  <si>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</si>
  <si>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</si>
  <si>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</si>
  <si>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</si>
  <si>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</si>
  <si>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</si>
  <si>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</si>
  <si>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</si>
  <si>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</si>
  <si>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</si>
  <si>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</si>
  <si>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</si>
  <si>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</si>
  <si>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</si>
  <si>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</si>
  <si>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</si>
  <si>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</si>
  <si>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</si>
  <si>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</si>
  <si>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</si>
  <si>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</si>
  <si>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</si>
  <si>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</si>
  <si>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</si>
  <si>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</si>
  <si>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</si>
  <si>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</si>
  <si>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</si>
  <si>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</si>
  <si>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</si>
  <si>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</si>
  <si>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</si>
  <si>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</si>
  <si>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</si>
  <si>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</si>
  <si>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</si>
  <si>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</si>
  <si>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</si>
  <si>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</si>
  <si>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</si>
  <si>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</si>
  <si>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</si>
  <si>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</si>
  <si>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</si>
  <si>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</si>
  <si>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</si>
  <si>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</si>
  <si>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</si>
  <si>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</si>
  <si>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</si>
  <si>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</si>
  <si>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</si>
  <si>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</si>
  <si>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</si>
  <si>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</si>
  <si>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</si>
  <si>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</si>
  <si>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</si>
  <si>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</si>
  <si>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</si>
  <si>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</si>
  <si>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</si>
  <si>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</si>
  <si>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</si>
  <si>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</si>
  <si>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</si>
  <si>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</si>
  <si>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</si>
  <si>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</si>
  <si>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</si>
  <si>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</si>
  <si>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</si>
  <si>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</si>
  <si>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</si>
  <si>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</si>
  <si>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</si>
  <si>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</si>
  <si>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</si>
  <si>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</si>
  <si>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</si>
  <si>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</si>
  <si>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</si>
  <si>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</si>
  <si>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</si>
  <si>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</si>
  <si>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</si>
  <si>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</si>
  <si>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</si>
  <si>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</si>
  <si>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</si>
  <si>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</si>
  <si>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</si>
  <si>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</si>
  <si>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</si>
  <si>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</si>
  <si>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</si>
  <si>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</si>
  <si>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</si>
  <si>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</si>
  <si>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</si>
  <si>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</si>
  <si>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</si>
  <si>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</si>
  <si>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</si>
  <si>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</si>
  <si>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</si>
  <si>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</si>
  <si>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</si>
  <si>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</si>
  <si>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</si>
  <si>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</si>
  <si>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</si>
  <si>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</si>
  <si>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</si>
  <si>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</si>
  <si>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</si>
  <si>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</si>
  <si>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</si>
  <si>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</si>
  <si>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</si>
  <si>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</si>
  <si>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</si>
  <si>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</si>
  <si>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</si>
  <si>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</si>
  <si>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</si>
  <si>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</si>
  <si>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</si>
  <si>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</si>
  <si>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</si>
  <si>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</si>
  <si>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</si>
  <si>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</si>
  <si>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</si>
  <si>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</si>
  <si>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</si>
  <si>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</si>
  <si>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</si>
  <si>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</si>
  <si>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</si>
  <si>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</si>
  <si>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</si>
  <si>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</si>
  <si>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</si>
  <si>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</si>
  <si>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</si>
  <si>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</si>
  <si>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</si>
  <si>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</si>
  <si>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</si>
  <si>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</si>
  <si>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</si>
  <si>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</si>
  <si>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</si>
  <si>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</si>
  <si>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</si>
  <si>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</si>
  <si>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</si>
  <si>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</si>
  <si>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</si>
  <si>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</si>
  <si>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</si>
  <si>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</si>
  <si>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</si>
  <si>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</si>
  <si>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</si>
  <si>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</si>
  <si>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</si>
  <si>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</si>
  <si>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</si>
  <si>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</si>
  <si>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</si>
  <si>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</si>
  <si>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</si>
  <si>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</si>
  <si>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</si>
  <si>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</si>
  <si>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</si>
  <si>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</si>
  <si>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</si>
  <si>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</si>
  <si>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</si>
  <si>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</si>
  <si>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</si>
  <si>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</si>
  <si>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</si>
  <si>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</si>
  <si>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</si>
  <si>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</si>
  <si>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</si>
  <si>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</si>
  <si>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</si>
  <si>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</si>
  <si>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</si>
  <si>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</si>
  <si>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</si>
  <si>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</si>
  <si>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</si>
  <si>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</si>
  <si>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</si>
  <si>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</si>
  <si>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</si>
  <si>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11105075</t>
  </si>
  <si>
    <t>Доходы от сдачи в аренду имущества составляющего государственную казну 9за исключением земельных участков)</t>
  </si>
  <si>
    <t>Исполнитель: Малинина Светлана Сергеевна  8 (39160) 21-1-61</t>
  </si>
  <si>
    <t>1002</t>
  </si>
  <si>
    <t>Социальное обслуживание населения</t>
  </si>
  <si>
    <t>Сведения об исполнении бюджета Северо-Енисейского района  
на 01.07.2021 года</t>
  </si>
  <si>
    <t>Приложение к сведениям об исполнении бюджета района по состоянию на 01.07.2021</t>
  </si>
  <si>
    <t>Другие вопросы в области охраны окружающей среды</t>
  </si>
  <si>
    <t>0605</t>
  </si>
  <si>
    <t>И.о.руководителя Финансового управления администрации Северо-Енисейского района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</si>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</sst>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17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3"/>
  <sheetViews>
    <sheetView tabSelected="1" zoomScaleNormal="100" workbookViewId="0">
      <selection activeCell="C139" sqref="C139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7" max="7" width="10.42578125" bestFit="1" customWidth="1"/>
    <col min="8" max="8" width="10.28515625" bestFit="1" customWidth="1"/>
    <col min="13" max="13" width="21.5703125" customWidth="1"/>
    <col min="14" max="14" width="14.42578125" customWidth="1"/>
  </cols>
  <sheetData>
    <row r="1" spans="1:14" ht="33.75" customHeight="1" x14ac:dyDescent="0.25">
      <c r="C1" s="69" t="s">
        <v>229</v>
      </c>
      <c r="D1" s="69"/>
      <c r="E1" s="69"/>
      <c r="F1" s="69"/>
    </row>
    <row r="2" spans="1:14" ht="25.9" customHeight="1" x14ac:dyDescent="0.25">
      <c r="A2" s="70" t="s">
        <v>228</v>
      </c>
      <c r="B2" s="71"/>
      <c r="C2" s="71"/>
      <c r="D2" s="71"/>
      <c r="E2" s="71"/>
      <c r="F2" s="71"/>
    </row>
    <row r="3" spans="1:14" ht="25.15" customHeight="1" x14ac:dyDescent="0.25">
      <c r="A3" s="71"/>
      <c r="B3" s="71"/>
      <c r="C3" s="71"/>
      <c r="D3" s="71"/>
      <c r="E3" s="71"/>
      <c r="F3" s="71"/>
    </row>
    <row r="4" spans="1:14" ht="20.25" x14ac:dyDescent="0.3">
      <c r="B4" s="2"/>
      <c r="C4" s="3"/>
      <c r="D4" s="3"/>
      <c r="E4" s="75" t="s">
        <v>35</v>
      </c>
      <c r="F4" s="75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C9+C23+C46</f>
        <v>2778423.7</v>
      </c>
      <c r="D7" s="22">
        <f>D9+D23+D46</f>
        <v>1670040.6999999997</v>
      </c>
      <c r="E7" s="22">
        <f>D7-C7</f>
        <v>-1108383.0000000005</v>
      </c>
      <c r="F7" s="22">
        <f>D7*100/C7</f>
        <v>60.107488285533975</v>
      </c>
      <c r="G7" s="4"/>
    </row>
    <row r="8" spans="1:14" x14ac:dyDescent="0.25">
      <c r="A8" s="27" t="s">
        <v>162</v>
      </c>
      <c r="B8" s="10" t="s">
        <v>133</v>
      </c>
      <c r="C8" s="22">
        <f>C9+C23</f>
        <v>2238858.7000000002</v>
      </c>
      <c r="D8" s="22">
        <f>D9+D23</f>
        <v>1367889.2999999998</v>
      </c>
      <c r="E8" s="22">
        <f t="shared" ref="E8:E71" si="0">D8-C8</f>
        <v>-870969.40000000037</v>
      </c>
      <c r="F8" s="22">
        <f>D8*100/C8</f>
        <v>61.097616388207065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2097326.5</v>
      </c>
      <c r="D9" s="22">
        <f>D10+D11+D12+D13+D14+D15+D19</f>
        <v>1316285.2999999998</v>
      </c>
      <c r="E9" s="22">
        <f t="shared" si="0"/>
        <v>-781041.20000000019</v>
      </c>
      <c r="F9" s="22">
        <f t="shared" ref="F9:F23" si="1">D9*100/C9</f>
        <v>62.760152031645994</v>
      </c>
      <c r="H9" s="4"/>
    </row>
    <row r="10" spans="1:14" x14ac:dyDescent="0.25">
      <c r="A10" s="27" t="s">
        <v>160</v>
      </c>
      <c r="B10" s="16" t="s">
        <v>28</v>
      </c>
      <c r="C10" s="24">
        <v>1366000</v>
      </c>
      <c r="D10" s="22">
        <v>955534.5</v>
      </c>
      <c r="E10" s="22">
        <f t="shared" si="0"/>
        <v>-410465.5</v>
      </c>
      <c r="F10" s="22">
        <f t="shared" si="1"/>
        <v>69.951281112737917</v>
      </c>
    </row>
    <row r="11" spans="1:14" x14ac:dyDescent="0.25">
      <c r="A11" s="27" t="s">
        <v>161</v>
      </c>
      <c r="B11" s="16" t="s">
        <v>27</v>
      </c>
      <c r="C11" s="22">
        <v>700350</v>
      </c>
      <c r="D11" s="22">
        <v>348009.1</v>
      </c>
      <c r="E11" s="22">
        <f t="shared" si="0"/>
        <v>-352340.9</v>
      </c>
      <c r="F11" s="22">
        <f t="shared" si="1"/>
        <v>49.690740344113657</v>
      </c>
    </row>
    <row r="12" spans="1:14" ht="25.5" x14ac:dyDescent="0.25">
      <c r="A12" s="27" t="s">
        <v>164</v>
      </c>
      <c r="B12" s="16" t="s">
        <v>26</v>
      </c>
      <c r="C12" s="22">
        <v>1532.6</v>
      </c>
      <c r="D12" s="22">
        <v>721</v>
      </c>
      <c r="E12" s="22">
        <f t="shared" si="0"/>
        <v>-811.59999999999991</v>
      </c>
      <c r="F12" s="22">
        <f t="shared" si="1"/>
        <v>47.044238548871199</v>
      </c>
    </row>
    <row r="13" spans="1:14" x14ac:dyDescent="0.25">
      <c r="A13" s="27" t="s">
        <v>165</v>
      </c>
      <c r="B13" s="16" t="s">
        <v>166</v>
      </c>
      <c r="C13" s="24">
        <v>24820.9</v>
      </c>
      <c r="D13" s="22">
        <v>9756.2000000000007</v>
      </c>
      <c r="E13" s="22">
        <f t="shared" si="0"/>
        <v>-15064.7</v>
      </c>
      <c r="F13" s="22">
        <f t="shared" si="1"/>
        <v>39.306390985016662</v>
      </c>
    </row>
    <row r="14" spans="1:14" x14ac:dyDescent="0.25">
      <c r="A14" s="27" t="s">
        <v>167</v>
      </c>
      <c r="B14" s="16" t="s">
        <v>25</v>
      </c>
      <c r="C14" s="22">
        <v>882</v>
      </c>
      <c r="D14" s="22">
        <v>185.4</v>
      </c>
      <c r="E14" s="22">
        <f t="shared" si="0"/>
        <v>-696.6</v>
      </c>
      <c r="F14" s="22">
        <f t="shared" si="1"/>
        <v>21.020408163265305</v>
      </c>
    </row>
    <row r="15" spans="1:14" x14ac:dyDescent="0.25">
      <c r="A15" s="27" t="s">
        <v>168</v>
      </c>
      <c r="B15" s="16" t="s">
        <v>111</v>
      </c>
      <c r="C15" s="22">
        <f>C17+C18</f>
        <v>2187</v>
      </c>
      <c r="D15" s="22">
        <f>D17+D18</f>
        <v>1234.2</v>
      </c>
      <c r="E15" s="22">
        <f t="shared" si="0"/>
        <v>-952.8</v>
      </c>
      <c r="F15" s="22">
        <f t="shared" si="1"/>
        <v>56.433470507544584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1820</v>
      </c>
      <c r="D17" s="32">
        <v>1156.8</v>
      </c>
      <c r="E17" s="14">
        <f t="shared" si="0"/>
        <v>-663.2</v>
      </c>
      <c r="F17" s="32">
        <f t="shared" si="1"/>
        <v>63.560439560439562</v>
      </c>
    </row>
    <row r="18" spans="1:14" ht="48" x14ac:dyDescent="0.25">
      <c r="A18" s="27" t="s">
        <v>170</v>
      </c>
      <c r="B18" s="34" t="s">
        <v>110</v>
      </c>
      <c r="C18" s="32">
        <v>367</v>
      </c>
      <c r="D18" s="32">
        <v>77.400000000000006</v>
      </c>
      <c r="E18" s="14">
        <f t="shared" si="0"/>
        <v>-289.60000000000002</v>
      </c>
      <c r="F18" s="32">
        <f t="shared" si="1"/>
        <v>21.089918256130794</v>
      </c>
    </row>
    <row r="19" spans="1:14" x14ac:dyDescent="0.25">
      <c r="A19" s="27" t="s">
        <v>171</v>
      </c>
      <c r="B19" s="16" t="s">
        <v>112</v>
      </c>
      <c r="C19" s="24">
        <f>C21+C22</f>
        <v>1554</v>
      </c>
      <c r="D19" s="24">
        <f>D21+D22</f>
        <v>844.9</v>
      </c>
      <c r="E19" s="22">
        <f t="shared" si="0"/>
        <v>-709.1</v>
      </c>
      <c r="F19" s="22">
        <f>D19*100/C19</f>
        <v>54.369369369369366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1330</v>
      </c>
      <c r="D21" s="32">
        <v>676.9</v>
      </c>
      <c r="E21" s="14">
        <f t="shared" si="0"/>
        <v>-653.1</v>
      </c>
      <c r="F21" s="32">
        <f t="shared" ref="F21:F22" si="2">D21*100/C21</f>
        <v>50.89473684210526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168</v>
      </c>
      <c r="E22" s="14">
        <f t="shared" si="0"/>
        <v>-56</v>
      </c>
      <c r="F22" s="32">
        <f t="shared" si="2"/>
        <v>75</v>
      </c>
    </row>
    <row r="23" spans="1:14" ht="18.75" customHeight="1" x14ac:dyDescent="0.25">
      <c r="A23" s="26"/>
      <c r="B23" s="16" t="s">
        <v>24</v>
      </c>
      <c r="C23" s="22">
        <f>C24+C32+C33+C38+C43+C44+C45</f>
        <v>141532.19999999998</v>
      </c>
      <c r="D23" s="22">
        <f>D32+D33+D38+D43+D44+D45+D24</f>
        <v>51604</v>
      </c>
      <c r="E23" s="22">
        <f t="shared" si="0"/>
        <v>-89928.199999999983</v>
      </c>
      <c r="F23" s="22">
        <f t="shared" si="1"/>
        <v>36.46096082728878</v>
      </c>
    </row>
    <row r="24" spans="1:14" ht="25.5" x14ac:dyDescent="0.25">
      <c r="A24" s="27" t="s">
        <v>174</v>
      </c>
      <c r="B24" s="16" t="s">
        <v>23</v>
      </c>
      <c r="C24" s="24">
        <f>C26+C27+C28+C30+C31+C29</f>
        <v>87962.299999999988</v>
      </c>
      <c r="D24" s="24">
        <f>D26+D27+D28+D30+D31+D29</f>
        <v>28555.200000000001</v>
      </c>
      <c r="E24" s="22">
        <f t="shared" si="0"/>
        <v>-59407.099999999991</v>
      </c>
      <c r="F24" s="22">
        <f>D24*100/C24</f>
        <v>32.46299835270338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26594.7</v>
      </c>
      <c r="D26" s="32">
        <v>16302.9</v>
      </c>
      <c r="E26" s="14">
        <f t="shared" si="0"/>
        <v>-10291.800000000001</v>
      </c>
      <c r="F26" s="32">
        <f>D26*100/C26</f>
        <v>61.30131191553204</v>
      </c>
      <c r="N26" s="43"/>
    </row>
    <row r="27" spans="1:14" ht="48" x14ac:dyDescent="0.25">
      <c r="A27" s="26" t="s">
        <v>179</v>
      </c>
      <c r="B27" s="33" t="s">
        <v>107</v>
      </c>
      <c r="C27" s="41">
        <v>35700.6</v>
      </c>
      <c r="D27" s="32">
        <v>375.6</v>
      </c>
      <c r="E27" s="14">
        <f t="shared" si="0"/>
        <v>-35325</v>
      </c>
      <c r="F27" s="32">
        <f t="shared" ref="F27:F29" si="3">D27*100/C27</f>
        <v>1.0520831582662478</v>
      </c>
    </row>
    <row r="28" spans="1:14" ht="36" x14ac:dyDescent="0.25">
      <c r="A28" s="26" t="s">
        <v>180</v>
      </c>
      <c r="B28" s="34" t="s">
        <v>115</v>
      </c>
      <c r="C28" s="41">
        <v>948.5</v>
      </c>
      <c r="D28" s="32">
        <v>513.20000000000005</v>
      </c>
      <c r="E28" s="14">
        <f t="shared" si="0"/>
        <v>-435.29999999999995</v>
      </c>
      <c r="F28" s="32">
        <f t="shared" si="3"/>
        <v>54.106483921982083</v>
      </c>
    </row>
    <row r="29" spans="1:14" ht="29.25" customHeight="1" x14ac:dyDescent="0.25">
      <c r="A29" s="26" t="s">
        <v>223</v>
      </c>
      <c r="B29" s="34" t="s">
        <v>224</v>
      </c>
      <c r="C29" s="41">
        <v>2294.4</v>
      </c>
      <c r="D29" s="32">
        <v>365.7</v>
      </c>
      <c r="E29" s="14">
        <f t="shared" si="0"/>
        <v>-1928.7</v>
      </c>
      <c r="F29" s="32">
        <f t="shared" si="3"/>
        <v>15.938807531380753</v>
      </c>
    </row>
    <row r="30" spans="1:14" ht="36" x14ac:dyDescent="0.25">
      <c r="A30" s="29" t="s">
        <v>181</v>
      </c>
      <c r="B30" s="30" t="s">
        <v>116</v>
      </c>
      <c r="C30" s="41">
        <v>0.2</v>
      </c>
      <c r="D30" s="32">
        <v>0</v>
      </c>
      <c r="E30" s="14">
        <f t="shared" si="0"/>
        <v>-0.2</v>
      </c>
      <c r="F30" s="32">
        <f>D30*100/C30</f>
        <v>0</v>
      </c>
    </row>
    <row r="31" spans="1:14" ht="24" x14ac:dyDescent="0.25">
      <c r="A31" s="29" t="s">
        <v>182</v>
      </c>
      <c r="B31" s="30" t="s">
        <v>146</v>
      </c>
      <c r="C31" s="41">
        <v>22423.9</v>
      </c>
      <c r="D31" s="32">
        <v>10997.8</v>
      </c>
      <c r="E31" s="14">
        <f t="shared" si="0"/>
        <v>-11426.100000000002</v>
      </c>
      <c r="F31" s="32">
        <f>D31*100/C31</f>
        <v>49.044992173529131</v>
      </c>
      <c r="M31" s="44"/>
    </row>
    <row r="32" spans="1:14" ht="19.5" customHeight="1" x14ac:dyDescent="0.25">
      <c r="A32" s="27" t="s">
        <v>175</v>
      </c>
      <c r="B32" s="16" t="s">
        <v>22</v>
      </c>
      <c r="C32" s="24">
        <v>21305</v>
      </c>
      <c r="D32" s="22">
        <v>7818</v>
      </c>
      <c r="E32" s="22">
        <f t="shared" si="0"/>
        <v>-13487</v>
      </c>
      <c r="F32" s="22">
        <f>D32*100/C32</f>
        <v>36.695611358835954</v>
      </c>
    </row>
    <row r="33" spans="1:6" ht="25.5" x14ac:dyDescent="0.25">
      <c r="A33" s="27" t="s">
        <v>176</v>
      </c>
      <c r="B33" s="16" t="s">
        <v>36</v>
      </c>
      <c r="C33" s="24">
        <f>C35+C36+C37</f>
        <v>11024.4</v>
      </c>
      <c r="D33" s="24">
        <f>D35+D36+D37</f>
        <v>6925.2</v>
      </c>
      <c r="E33" s="22">
        <f t="shared" si="0"/>
        <v>-4099.2</v>
      </c>
      <c r="F33" s="22">
        <f>D33*100/C33</f>
        <v>62.817024055730926</v>
      </c>
    </row>
    <row r="34" spans="1:6" x14ac:dyDescent="0.25">
      <c r="A34" s="26"/>
      <c r="B34" s="13" t="s">
        <v>6</v>
      </c>
      <c r="C34" s="23"/>
      <c r="D34" s="23"/>
      <c r="E34" s="14"/>
      <c r="F34" s="14"/>
    </row>
    <row r="35" spans="1:6" ht="24" x14ac:dyDescent="0.25">
      <c r="A35" s="29" t="s">
        <v>140</v>
      </c>
      <c r="B35" s="34" t="s">
        <v>139</v>
      </c>
      <c r="C35" s="41">
        <v>7389.4</v>
      </c>
      <c r="D35" s="32">
        <v>3338.2</v>
      </c>
      <c r="E35" s="14">
        <f t="shared" si="0"/>
        <v>-4051.2</v>
      </c>
      <c r="F35" s="32">
        <f>D35*100/C35</f>
        <v>45.175521693236263</v>
      </c>
    </row>
    <row r="36" spans="1:6" ht="24" x14ac:dyDescent="0.25">
      <c r="A36" s="29" t="s">
        <v>191</v>
      </c>
      <c r="B36" s="34" t="s">
        <v>192</v>
      </c>
      <c r="C36" s="41">
        <v>50</v>
      </c>
      <c r="D36" s="32">
        <v>2.2000000000000002</v>
      </c>
      <c r="E36" s="14">
        <f t="shared" si="0"/>
        <v>-47.8</v>
      </c>
      <c r="F36" s="32">
        <v>0</v>
      </c>
    </row>
    <row r="37" spans="1:6" x14ac:dyDescent="0.25">
      <c r="A37" s="29" t="s">
        <v>141</v>
      </c>
      <c r="B37" s="34" t="s">
        <v>117</v>
      </c>
      <c r="C37" s="41">
        <v>3585</v>
      </c>
      <c r="D37" s="32">
        <v>3584.8</v>
      </c>
      <c r="E37" s="14">
        <f t="shared" si="0"/>
        <v>-0.1999999999998181</v>
      </c>
      <c r="F37" s="32">
        <v>0</v>
      </c>
    </row>
    <row r="38" spans="1:6" x14ac:dyDescent="0.25">
      <c r="A38" s="27" t="s">
        <v>178</v>
      </c>
      <c r="B38" s="16" t="s">
        <v>21</v>
      </c>
      <c r="C38" s="22">
        <f>C42+C40+C41</f>
        <v>19180</v>
      </c>
      <c r="D38" s="22">
        <f>D42+D40+D41</f>
        <v>6868.1</v>
      </c>
      <c r="E38" s="22">
        <f t="shared" si="0"/>
        <v>-12311.9</v>
      </c>
      <c r="F38" s="22">
        <f>D38*100/C38</f>
        <v>35.808654848800835</v>
      </c>
    </row>
    <row r="39" spans="1:6" x14ac:dyDescent="0.25">
      <c r="A39" s="26"/>
      <c r="B39" s="13" t="s">
        <v>6</v>
      </c>
      <c r="C39" s="14"/>
      <c r="D39" s="14"/>
      <c r="E39" s="22"/>
      <c r="F39" s="14"/>
    </row>
    <row r="40" spans="1:6" ht="32.25" customHeight="1" x14ac:dyDescent="0.25">
      <c r="A40" s="26" t="s">
        <v>142</v>
      </c>
      <c r="B40" s="17" t="s">
        <v>118</v>
      </c>
      <c r="C40" s="14">
        <v>18000</v>
      </c>
      <c r="D40" s="14">
        <v>6193.5</v>
      </c>
      <c r="E40" s="14">
        <f t="shared" si="0"/>
        <v>-11806.5</v>
      </c>
      <c r="F40" s="14">
        <f>D40/C40*100</f>
        <v>34.408333333333339</v>
      </c>
    </row>
    <row r="41" spans="1:6" ht="63.75" x14ac:dyDescent="0.25">
      <c r="A41" s="26" t="s">
        <v>209</v>
      </c>
      <c r="B41" s="64" t="s">
        <v>210</v>
      </c>
      <c r="C41" s="14">
        <v>30</v>
      </c>
      <c r="D41" s="14">
        <v>26.1</v>
      </c>
      <c r="E41" s="14">
        <f t="shared" si="0"/>
        <v>-3.8999999999999986</v>
      </c>
      <c r="F41" s="14">
        <v>0</v>
      </c>
    </row>
    <row r="42" spans="1:6" ht="25.5" x14ac:dyDescent="0.25">
      <c r="A42" s="26" t="s">
        <v>143</v>
      </c>
      <c r="B42" s="18" t="s">
        <v>119</v>
      </c>
      <c r="C42" s="14">
        <v>1150</v>
      </c>
      <c r="D42" s="14">
        <v>648.5</v>
      </c>
      <c r="E42" s="14">
        <f t="shared" si="0"/>
        <v>-501.5</v>
      </c>
      <c r="F42" s="14">
        <f>D42*100/C42</f>
        <v>56.391304347826086</v>
      </c>
    </row>
    <row r="43" spans="1:6" x14ac:dyDescent="0.25">
      <c r="A43" s="27" t="s">
        <v>177</v>
      </c>
      <c r="B43" s="36" t="s">
        <v>20</v>
      </c>
      <c r="C43" s="22">
        <v>44.9</v>
      </c>
      <c r="D43" s="22">
        <v>20.8</v>
      </c>
      <c r="E43" s="22">
        <f t="shared" si="0"/>
        <v>-24.099999999999998</v>
      </c>
      <c r="F43" s="22">
        <f>D43*100/C43</f>
        <v>46.325167037861917</v>
      </c>
    </row>
    <row r="44" spans="1:6" x14ac:dyDescent="0.25">
      <c r="A44" s="27" t="s">
        <v>183</v>
      </c>
      <c r="B44" s="16" t="s">
        <v>19</v>
      </c>
      <c r="C44" s="22">
        <v>2015.6</v>
      </c>
      <c r="D44" s="22">
        <v>1416.7</v>
      </c>
      <c r="E44" s="22">
        <f t="shared" si="0"/>
        <v>-598.89999999999986</v>
      </c>
      <c r="F44" s="22">
        <f>D44*100/C44</f>
        <v>70.286763246675932</v>
      </c>
    </row>
    <row r="45" spans="1:6" x14ac:dyDescent="0.25">
      <c r="A45" s="27" t="s">
        <v>184</v>
      </c>
      <c r="B45" s="16" t="s">
        <v>18</v>
      </c>
      <c r="C45" s="24">
        <v>0</v>
      </c>
      <c r="D45" s="22">
        <v>0</v>
      </c>
      <c r="E45" s="22">
        <f t="shared" si="0"/>
        <v>0</v>
      </c>
      <c r="F45" s="22">
        <v>0</v>
      </c>
    </row>
    <row r="46" spans="1:6" x14ac:dyDescent="0.25">
      <c r="A46" s="27" t="s">
        <v>124</v>
      </c>
      <c r="B46" s="19" t="s">
        <v>17</v>
      </c>
      <c r="C46" s="22">
        <f>C49+C50+C51+C56+C54+C52+C53+C48+C55</f>
        <v>539565.00000000012</v>
      </c>
      <c r="D46" s="22">
        <f>D49+D50+D51+D56+D54+D52+D53+D48+D55</f>
        <v>302151.40000000002</v>
      </c>
      <c r="E46" s="22">
        <f t="shared" si="0"/>
        <v>-237413.60000000009</v>
      </c>
      <c r="F46" s="22">
        <f t="shared" ref="F46" si="4">D46*100/C46</f>
        <v>55.999073327587958</v>
      </c>
    </row>
    <row r="47" spans="1:6" x14ac:dyDescent="0.25">
      <c r="A47" s="26"/>
      <c r="B47" s="13" t="s">
        <v>6</v>
      </c>
      <c r="C47" s="22"/>
      <c r="D47" s="22"/>
      <c r="E47" s="22"/>
      <c r="F47" s="14"/>
    </row>
    <row r="48" spans="1:6" x14ac:dyDescent="0.25">
      <c r="A48" s="26" t="s">
        <v>211</v>
      </c>
      <c r="B48" s="13" t="s">
        <v>212</v>
      </c>
      <c r="C48" s="14">
        <v>0</v>
      </c>
      <c r="D48" s="14">
        <v>0</v>
      </c>
      <c r="E48" s="14">
        <f t="shared" si="0"/>
        <v>0</v>
      </c>
      <c r="F48" s="14">
        <v>0</v>
      </c>
    </row>
    <row r="49" spans="1:14" ht="25.5" x14ac:dyDescent="0.25">
      <c r="A49" s="26" t="s">
        <v>129</v>
      </c>
      <c r="B49" s="17" t="s">
        <v>120</v>
      </c>
      <c r="C49" s="14">
        <v>121954.6</v>
      </c>
      <c r="D49" s="14">
        <v>19259</v>
      </c>
      <c r="E49" s="14">
        <f t="shared" si="0"/>
        <v>-102695.6</v>
      </c>
      <c r="F49" s="14">
        <f>D49*100/C49</f>
        <v>15.791942247360902</v>
      </c>
      <c r="N49" s="43"/>
    </row>
    <row r="50" spans="1:14" x14ac:dyDescent="0.25">
      <c r="A50" s="26" t="s">
        <v>130</v>
      </c>
      <c r="B50" s="17" t="s">
        <v>121</v>
      </c>
      <c r="C50" s="14">
        <v>376019.7</v>
      </c>
      <c r="D50" s="14">
        <v>250755.3</v>
      </c>
      <c r="E50" s="14">
        <f t="shared" si="0"/>
        <v>-125264.40000000002</v>
      </c>
      <c r="F50" s="14">
        <f t="shared" ref="F50:F51" si="5">D50*100/C50</f>
        <v>66.686745401903138</v>
      </c>
    </row>
    <row r="51" spans="1:14" x14ac:dyDescent="0.25">
      <c r="A51" s="26" t="s">
        <v>149</v>
      </c>
      <c r="B51" s="17" t="s">
        <v>150</v>
      </c>
      <c r="C51" s="14">
        <v>18537.900000000001</v>
      </c>
      <c r="D51" s="14">
        <v>9121.2000000000007</v>
      </c>
      <c r="E51" s="14">
        <f t="shared" si="0"/>
        <v>-9416.7000000000007</v>
      </c>
      <c r="F51" s="14">
        <f t="shared" si="5"/>
        <v>49.202984156781518</v>
      </c>
    </row>
    <row r="52" spans="1:14" ht="16.5" customHeight="1" x14ac:dyDescent="0.25">
      <c r="A52" s="26" t="s">
        <v>185</v>
      </c>
      <c r="B52" s="17" t="s">
        <v>187</v>
      </c>
      <c r="C52" s="14">
        <v>0</v>
      </c>
      <c r="D52" s="14">
        <v>0</v>
      </c>
      <c r="E52" s="14">
        <f t="shared" si="0"/>
        <v>0</v>
      </c>
      <c r="F52" s="14">
        <v>0</v>
      </c>
    </row>
    <row r="53" spans="1:14" x14ac:dyDescent="0.25">
      <c r="A53" s="26" t="s">
        <v>186</v>
      </c>
      <c r="B53" s="17" t="s">
        <v>188</v>
      </c>
      <c r="C53" s="14">
        <v>4948.5</v>
      </c>
      <c r="D53" s="14">
        <v>4943.5</v>
      </c>
      <c r="E53" s="14">
        <f t="shared" si="0"/>
        <v>-5</v>
      </c>
      <c r="F53" s="14">
        <v>0</v>
      </c>
    </row>
    <row r="54" spans="1:14" x14ac:dyDescent="0.25">
      <c r="A54" s="26" t="s">
        <v>131</v>
      </c>
      <c r="B54" s="17" t="s">
        <v>132</v>
      </c>
      <c r="C54" s="14">
        <v>104.3</v>
      </c>
      <c r="D54" s="14">
        <v>72.400000000000006</v>
      </c>
      <c r="E54" s="14">
        <f t="shared" si="0"/>
        <v>-31.899999999999991</v>
      </c>
      <c r="F54" s="14">
        <v>0</v>
      </c>
    </row>
    <row r="55" spans="1:14" ht="38.25" x14ac:dyDescent="0.25">
      <c r="A55" s="26" t="s">
        <v>213</v>
      </c>
      <c r="B55" s="17" t="s">
        <v>214</v>
      </c>
      <c r="C55" s="14">
        <v>0</v>
      </c>
      <c r="D55" s="14">
        <v>0</v>
      </c>
      <c r="E55" s="14">
        <f t="shared" si="0"/>
        <v>0</v>
      </c>
      <c r="F55" s="14">
        <v>0</v>
      </c>
    </row>
    <row r="56" spans="1:14" ht="38.25" x14ac:dyDescent="0.25">
      <c r="A56" s="37" t="s">
        <v>125</v>
      </c>
      <c r="B56" s="17" t="s">
        <v>122</v>
      </c>
      <c r="C56" s="14">
        <v>18000</v>
      </c>
      <c r="D56" s="14">
        <v>18000</v>
      </c>
      <c r="E56" s="14">
        <f t="shared" si="0"/>
        <v>0</v>
      </c>
      <c r="F56" s="14">
        <v>0</v>
      </c>
      <c r="M56" s="44"/>
    </row>
    <row r="57" spans="1:14" x14ac:dyDescent="0.25">
      <c r="A57" s="26" t="s">
        <v>154</v>
      </c>
      <c r="B57" s="21" t="s">
        <v>16</v>
      </c>
      <c r="C57" s="22">
        <f>C58+C71+C76+C82+C92+C68+C99+C106+C113+C118+C122+C103+C88</f>
        <v>3378563.4000000008</v>
      </c>
      <c r="D57" s="22">
        <f>D58+D71+D76+D82+D92+D68+D99+D106+D113+D118+D122+D103+D88</f>
        <v>1102149.2</v>
      </c>
      <c r="E57" s="22">
        <f t="shared" si="0"/>
        <v>-2276414.2000000011</v>
      </c>
      <c r="F57" s="22">
        <f>D57*100/C57</f>
        <v>32.621829739823731</v>
      </c>
      <c r="G57" s="4"/>
      <c r="H57" s="4"/>
      <c r="I57" s="4"/>
    </row>
    <row r="58" spans="1:14" x14ac:dyDescent="0.25">
      <c r="A58" s="27" t="s">
        <v>39</v>
      </c>
      <c r="B58" s="19" t="s">
        <v>15</v>
      </c>
      <c r="C58" s="22">
        <f>C60+C61+C62+C64+C66+C67+C63+C65</f>
        <v>503985.5</v>
      </c>
      <c r="D58" s="22">
        <f>SUM(D60:D67)</f>
        <v>156698</v>
      </c>
      <c r="E58" s="22">
        <f t="shared" si="0"/>
        <v>-347287.5</v>
      </c>
      <c r="F58" s="22">
        <f t="shared" ref="F57:F96" si="6">D58*100/C58</f>
        <v>31.091767521089395</v>
      </c>
    </row>
    <row r="59" spans="1:14" x14ac:dyDescent="0.25">
      <c r="A59" s="26"/>
      <c r="B59" s="20" t="s">
        <v>6</v>
      </c>
      <c r="C59" s="22"/>
      <c r="D59" s="22"/>
      <c r="E59" s="14"/>
      <c r="F59" s="14"/>
    </row>
    <row r="60" spans="1:14" ht="25.5" x14ac:dyDescent="0.25">
      <c r="A60" s="26" t="s">
        <v>40</v>
      </c>
      <c r="B60" s="13" t="s">
        <v>48</v>
      </c>
      <c r="C60" s="14">
        <v>15094.5</v>
      </c>
      <c r="D60" s="14">
        <v>6584.6</v>
      </c>
      <c r="E60" s="14">
        <f t="shared" si="0"/>
        <v>-8509.9</v>
      </c>
      <c r="F60" s="14">
        <f t="shared" si="6"/>
        <v>43.622511510815201</v>
      </c>
    </row>
    <row r="61" spans="1:14" ht="38.25" x14ac:dyDescent="0.25">
      <c r="A61" s="26" t="s">
        <v>41</v>
      </c>
      <c r="B61" s="13" t="s">
        <v>49</v>
      </c>
      <c r="C61" s="14">
        <v>7164.5</v>
      </c>
      <c r="D61" s="14">
        <v>1988.9</v>
      </c>
      <c r="E61" s="14">
        <f t="shared" si="0"/>
        <v>-5175.6000000000004</v>
      </c>
      <c r="F61" s="14">
        <f t="shared" si="6"/>
        <v>27.760485728243424</v>
      </c>
      <c r="M61" s="44"/>
    </row>
    <row r="62" spans="1:14" ht="38.25" x14ac:dyDescent="0.25">
      <c r="A62" s="26" t="s">
        <v>42</v>
      </c>
      <c r="B62" s="13" t="s">
        <v>50</v>
      </c>
      <c r="C62" s="14">
        <v>296933.09999999998</v>
      </c>
      <c r="D62" s="14">
        <v>124381.1</v>
      </c>
      <c r="E62" s="14">
        <f t="shared" si="0"/>
        <v>-172551.99999999997</v>
      </c>
      <c r="F62" s="14">
        <f t="shared" si="6"/>
        <v>41.88859376068212</v>
      </c>
    </row>
    <row r="63" spans="1:14" x14ac:dyDescent="0.25">
      <c r="A63" s="26" t="s">
        <v>147</v>
      </c>
      <c r="B63" s="13" t="s">
        <v>148</v>
      </c>
      <c r="C63" s="14">
        <v>8.4</v>
      </c>
      <c r="D63" s="14">
        <v>0</v>
      </c>
      <c r="E63" s="14">
        <f t="shared" si="0"/>
        <v>-8.4</v>
      </c>
      <c r="F63" s="14">
        <f t="shared" si="6"/>
        <v>0</v>
      </c>
    </row>
    <row r="64" spans="1:14" x14ac:dyDescent="0.25">
      <c r="A64" s="26" t="s">
        <v>43</v>
      </c>
      <c r="B64" s="13" t="s">
        <v>51</v>
      </c>
      <c r="C64" s="14">
        <v>40994.300000000003</v>
      </c>
      <c r="D64" s="14">
        <v>22494.3</v>
      </c>
      <c r="E64" s="14">
        <f t="shared" si="0"/>
        <v>-18500.000000000004</v>
      </c>
      <c r="F64" s="14">
        <f t="shared" si="6"/>
        <v>54.871774856504437</v>
      </c>
    </row>
    <row r="65" spans="1:6" x14ac:dyDescent="0.25">
      <c r="A65" s="26" t="s">
        <v>207</v>
      </c>
      <c r="B65" s="13" t="s">
        <v>208</v>
      </c>
      <c r="C65" s="23">
        <v>0</v>
      </c>
      <c r="D65" s="14">
        <v>0</v>
      </c>
      <c r="E65" s="14">
        <f t="shared" si="0"/>
        <v>0</v>
      </c>
      <c r="F65" s="14">
        <v>0</v>
      </c>
    </row>
    <row r="66" spans="1:6" x14ac:dyDescent="0.25">
      <c r="A66" s="26" t="s">
        <v>44</v>
      </c>
      <c r="B66" s="13" t="s">
        <v>52</v>
      </c>
      <c r="C66" s="14">
        <v>60000</v>
      </c>
      <c r="D66" s="14">
        <v>0</v>
      </c>
      <c r="E66" s="14">
        <f t="shared" si="0"/>
        <v>-60000</v>
      </c>
      <c r="F66" s="14">
        <v>0</v>
      </c>
    </row>
    <row r="67" spans="1:6" x14ac:dyDescent="0.25">
      <c r="A67" s="26" t="s">
        <v>45</v>
      </c>
      <c r="B67" s="13" t="s">
        <v>53</v>
      </c>
      <c r="C67" s="14">
        <v>83790.7</v>
      </c>
      <c r="D67" s="14">
        <v>1249.0999999999999</v>
      </c>
      <c r="E67" s="14">
        <f t="shared" si="0"/>
        <v>-82541.599999999991</v>
      </c>
      <c r="F67" s="14">
        <f t="shared" si="6"/>
        <v>1.4907382322859217</v>
      </c>
    </row>
    <row r="68" spans="1:6" x14ac:dyDescent="0.25">
      <c r="A68" s="27" t="s">
        <v>46</v>
      </c>
      <c r="B68" s="16" t="s">
        <v>14</v>
      </c>
      <c r="C68" s="24">
        <f>C70</f>
        <v>602.20000000000005</v>
      </c>
      <c r="D68" s="22">
        <f>D70</f>
        <v>211.9</v>
      </c>
      <c r="E68" s="22">
        <f t="shared" si="0"/>
        <v>-390.30000000000007</v>
      </c>
      <c r="F68" s="22">
        <f t="shared" si="6"/>
        <v>35.187645300564597</v>
      </c>
    </row>
    <row r="69" spans="1:6" x14ac:dyDescent="0.25">
      <c r="A69" s="26"/>
      <c r="B69" s="13" t="s">
        <v>6</v>
      </c>
      <c r="C69" s="24"/>
      <c r="D69" s="22"/>
      <c r="E69" s="22"/>
      <c r="F69" s="14"/>
    </row>
    <row r="70" spans="1:6" x14ac:dyDescent="0.25">
      <c r="A70" s="26" t="s">
        <v>47</v>
      </c>
      <c r="B70" s="66" t="s">
        <v>54</v>
      </c>
      <c r="C70" s="14">
        <v>602.20000000000005</v>
      </c>
      <c r="D70" s="14">
        <v>211.9</v>
      </c>
      <c r="E70" s="14">
        <f t="shared" si="0"/>
        <v>-390.30000000000007</v>
      </c>
      <c r="F70" s="14">
        <f t="shared" si="6"/>
        <v>35.187645300564597</v>
      </c>
    </row>
    <row r="71" spans="1:6" x14ac:dyDescent="0.25">
      <c r="A71" s="27" t="s">
        <v>55</v>
      </c>
      <c r="B71" s="16" t="s">
        <v>13</v>
      </c>
      <c r="C71" s="24">
        <f>C73+C74+C75</f>
        <v>58134.400000000001</v>
      </c>
      <c r="D71" s="24">
        <f>D73+D74+D75</f>
        <v>29594.400000000001</v>
      </c>
      <c r="E71" s="22">
        <f t="shared" si="0"/>
        <v>-28540</v>
      </c>
      <c r="F71" s="22">
        <f t="shared" si="6"/>
        <v>50.906864094236802</v>
      </c>
    </row>
    <row r="72" spans="1:6" x14ac:dyDescent="0.25">
      <c r="A72" s="26"/>
      <c r="B72" s="20" t="s">
        <v>6</v>
      </c>
      <c r="C72" s="14"/>
      <c r="D72" s="14"/>
      <c r="E72" s="22"/>
      <c r="F72" s="14"/>
    </row>
    <row r="73" spans="1:6" ht="25.5" x14ac:dyDescent="0.25">
      <c r="A73" s="26" t="s">
        <v>56</v>
      </c>
      <c r="B73" s="13" t="s">
        <v>58</v>
      </c>
      <c r="C73" s="14">
        <v>55068</v>
      </c>
      <c r="D73" s="14">
        <v>29450.2</v>
      </c>
      <c r="E73" s="14">
        <f t="shared" ref="E73:E122" si="7">D73-C73</f>
        <v>-25617.8</v>
      </c>
      <c r="F73" s="14">
        <f t="shared" si="6"/>
        <v>53.479697828139756</v>
      </c>
    </row>
    <row r="74" spans="1:6" x14ac:dyDescent="0.25">
      <c r="A74" s="26" t="s">
        <v>57</v>
      </c>
      <c r="B74" s="13" t="s">
        <v>59</v>
      </c>
      <c r="C74" s="14">
        <v>2565.4</v>
      </c>
      <c r="D74" s="14">
        <v>144.19999999999999</v>
      </c>
      <c r="E74" s="14">
        <f t="shared" si="7"/>
        <v>-2421.2000000000003</v>
      </c>
      <c r="F74" s="14">
        <f t="shared" si="6"/>
        <v>5.6209557963670376</v>
      </c>
    </row>
    <row r="75" spans="1:6" ht="33.75" customHeight="1" x14ac:dyDescent="0.25">
      <c r="A75" s="26" t="s">
        <v>196</v>
      </c>
      <c r="B75" s="13" t="s">
        <v>197</v>
      </c>
      <c r="C75" s="14">
        <v>501</v>
      </c>
      <c r="D75" s="14">
        <v>0</v>
      </c>
      <c r="E75" s="14">
        <f t="shared" si="7"/>
        <v>-501</v>
      </c>
      <c r="F75" s="14">
        <f t="shared" si="6"/>
        <v>0</v>
      </c>
    </row>
    <row r="76" spans="1:6" x14ac:dyDescent="0.25">
      <c r="A76" s="27" t="s">
        <v>60</v>
      </c>
      <c r="B76" s="16" t="s">
        <v>12</v>
      </c>
      <c r="C76" s="22">
        <f>+C79+C80+C81+C78</f>
        <v>242682.3</v>
      </c>
      <c r="D76" s="22">
        <f>+D79+D80+D81+D78</f>
        <v>52517</v>
      </c>
      <c r="E76" s="22">
        <f t="shared" si="7"/>
        <v>-190165.3</v>
      </c>
      <c r="F76" s="22">
        <f t="shared" si="6"/>
        <v>21.640226749128388</v>
      </c>
    </row>
    <row r="77" spans="1:6" x14ac:dyDescent="0.25">
      <c r="A77" s="26"/>
      <c r="B77" s="20" t="s">
        <v>6</v>
      </c>
      <c r="C77" s="14"/>
      <c r="D77" s="22"/>
      <c r="E77" s="22"/>
      <c r="F77" s="14"/>
    </row>
    <row r="78" spans="1:6" x14ac:dyDescent="0.25">
      <c r="A78" s="26" t="s">
        <v>61</v>
      </c>
      <c r="B78" s="20" t="s">
        <v>71</v>
      </c>
      <c r="C78" s="14">
        <v>900</v>
      </c>
      <c r="D78" s="14">
        <v>0</v>
      </c>
      <c r="E78" s="14">
        <f t="shared" si="7"/>
        <v>-900</v>
      </c>
      <c r="F78" s="14">
        <f t="shared" si="6"/>
        <v>0</v>
      </c>
    </row>
    <row r="79" spans="1:6" x14ac:dyDescent="0.25">
      <c r="A79" s="26" t="s">
        <v>62</v>
      </c>
      <c r="B79" s="13" t="s">
        <v>72</v>
      </c>
      <c r="C79" s="14">
        <v>25556.1</v>
      </c>
      <c r="D79" s="14">
        <v>7357</v>
      </c>
      <c r="E79" s="14">
        <f t="shared" si="7"/>
        <v>-18199.099999999999</v>
      </c>
      <c r="F79" s="14">
        <f t="shared" si="6"/>
        <v>28.787647567508348</v>
      </c>
    </row>
    <row r="80" spans="1:6" x14ac:dyDescent="0.25">
      <c r="A80" s="26" t="s">
        <v>63</v>
      </c>
      <c r="B80" s="13" t="s">
        <v>73</v>
      </c>
      <c r="C80" s="14">
        <v>171140.4</v>
      </c>
      <c r="D80" s="14">
        <v>31035.8</v>
      </c>
      <c r="E80" s="14">
        <f t="shared" si="7"/>
        <v>-140104.6</v>
      </c>
      <c r="F80" s="14">
        <f t="shared" si="6"/>
        <v>18.134701099214446</v>
      </c>
    </row>
    <row r="81" spans="1:13" x14ac:dyDescent="0.25">
      <c r="A81" s="26" t="s">
        <v>64</v>
      </c>
      <c r="B81" s="13" t="s">
        <v>74</v>
      </c>
      <c r="C81" s="14">
        <v>45085.8</v>
      </c>
      <c r="D81" s="14">
        <v>14124.2</v>
      </c>
      <c r="E81" s="14">
        <f t="shared" si="7"/>
        <v>-30961.600000000002</v>
      </c>
      <c r="F81" s="14">
        <f t="shared" si="6"/>
        <v>31.327380239454548</v>
      </c>
    </row>
    <row r="82" spans="1:13" x14ac:dyDescent="0.25">
      <c r="A82" s="38" t="s">
        <v>65</v>
      </c>
      <c r="B82" s="39" t="s">
        <v>11</v>
      </c>
      <c r="C82" s="22">
        <f>C85+C86+C84+C87</f>
        <v>1460344</v>
      </c>
      <c r="D82" s="22">
        <f>D85+D86+D84+D87</f>
        <v>315316.8</v>
      </c>
      <c r="E82" s="22">
        <f t="shared" si="7"/>
        <v>-1145027.2</v>
      </c>
      <c r="F82" s="22">
        <f t="shared" si="6"/>
        <v>21.591953676667963</v>
      </c>
      <c r="G82" s="40"/>
      <c r="H82" s="40"/>
      <c r="I82" s="40"/>
      <c r="J82" s="40"/>
      <c r="K82" s="40"/>
    </row>
    <row r="83" spans="1:13" x14ac:dyDescent="0.25">
      <c r="A83" s="26"/>
      <c r="B83" s="20" t="s">
        <v>6</v>
      </c>
      <c r="C83" s="14"/>
      <c r="D83" s="14"/>
      <c r="E83" s="22"/>
      <c r="F83" s="14"/>
    </row>
    <row r="84" spans="1:13" x14ac:dyDescent="0.25">
      <c r="A84" s="26" t="s">
        <v>66</v>
      </c>
      <c r="B84" s="13" t="s">
        <v>75</v>
      </c>
      <c r="C84" s="14">
        <v>494139.9</v>
      </c>
      <c r="D84" s="14">
        <v>14907.3</v>
      </c>
      <c r="E84" s="14">
        <f t="shared" si="7"/>
        <v>-479232.60000000003</v>
      </c>
      <c r="F84" s="14">
        <f t="shared" si="6"/>
        <v>3.016817706888272</v>
      </c>
    </row>
    <row r="85" spans="1:13" x14ac:dyDescent="0.25">
      <c r="A85" s="26" t="s">
        <v>67</v>
      </c>
      <c r="B85" s="13" t="s">
        <v>76</v>
      </c>
      <c r="C85" s="14">
        <v>763780.9</v>
      </c>
      <c r="D85" s="14">
        <v>276197.3</v>
      </c>
      <c r="E85" s="14">
        <f t="shared" si="7"/>
        <v>-487583.60000000003</v>
      </c>
      <c r="F85" s="14">
        <f t="shared" si="6"/>
        <v>36.161849556594042</v>
      </c>
      <c r="M85" s="44"/>
    </row>
    <row r="86" spans="1:13" x14ac:dyDescent="0.25">
      <c r="A86" s="26" t="s">
        <v>68</v>
      </c>
      <c r="B86" s="13" t="s">
        <v>77</v>
      </c>
      <c r="C86" s="14">
        <v>172091.1</v>
      </c>
      <c r="D86" s="14">
        <v>10569.9</v>
      </c>
      <c r="E86" s="14">
        <f t="shared" si="7"/>
        <v>-161521.20000000001</v>
      </c>
      <c r="F86" s="14">
        <f t="shared" si="6"/>
        <v>6.1420375603386805</v>
      </c>
    </row>
    <row r="87" spans="1:13" x14ac:dyDescent="0.25">
      <c r="A87" s="26" t="s">
        <v>69</v>
      </c>
      <c r="B87" s="13" t="s">
        <v>78</v>
      </c>
      <c r="C87" s="14">
        <v>30332.1</v>
      </c>
      <c r="D87" s="14">
        <v>13642.3</v>
      </c>
      <c r="E87" s="14">
        <f t="shared" si="7"/>
        <v>-16689.8</v>
      </c>
      <c r="F87" s="14">
        <f t="shared" si="6"/>
        <v>44.976444097177577</v>
      </c>
    </row>
    <row r="88" spans="1:13" s="65" customFormat="1" x14ac:dyDescent="0.25">
      <c r="A88" s="27" t="s">
        <v>220</v>
      </c>
      <c r="B88" s="16" t="s">
        <v>219</v>
      </c>
      <c r="C88" s="22">
        <f>C90+C91</f>
        <v>1532.1999999999998</v>
      </c>
      <c r="D88" s="22">
        <f>D90+D91</f>
        <v>37.1</v>
      </c>
      <c r="E88" s="22">
        <f t="shared" si="7"/>
        <v>-1495.1</v>
      </c>
      <c r="F88" s="14">
        <f t="shared" si="6"/>
        <v>2.4213549145020234</v>
      </c>
    </row>
    <row r="89" spans="1:13" s="65" customFormat="1" x14ac:dyDescent="0.25">
      <c r="A89" s="27"/>
      <c r="B89" s="13" t="s">
        <v>6</v>
      </c>
      <c r="C89" s="22"/>
      <c r="D89" s="22"/>
      <c r="E89" s="22"/>
      <c r="F89" s="14"/>
    </row>
    <row r="90" spans="1:13" x14ac:dyDescent="0.25">
      <c r="A90" s="26" t="s">
        <v>221</v>
      </c>
      <c r="B90" s="13" t="s">
        <v>222</v>
      </c>
      <c r="C90" s="14">
        <v>1317.1</v>
      </c>
      <c r="D90" s="14">
        <v>37.1</v>
      </c>
      <c r="E90" s="14">
        <f t="shared" si="7"/>
        <v>-1280</v>
      </c>
      <c r="F90" s="14">
        <f t="shared" si="6"/>
        <v>2.8167944727051859</v>
      </c>
    </row>
    <row r="91" spans="1:13" x14ac:dyDescent="0.25">
      <c r="A91" s="26" t="s">
        <v>231</v>
      </c>
      <c r="B91" s="13" t="s">
        <v>230</v>
      </c>
      <c r="C91" s="14">
        <v>215.1</v>
      </c>
      <c r="D91" s="14">
        <v>0</v>
      </c>
      <c r="E91" s="14">
        <f t="shared" si="7"/>
        <v>-215.1</v>
      </c>
      <c r="F91" s="14">
        <f t="shared" si="6"/>
        <v>0</v>
      </c>
    </row>
    <row r="92" spans="1:13" x14ac:dyDescent="0.25">
      <c r="A92" s="27" t="s">
        <v>70</v>
      </c>
      <c r="B92" s="19" t="s">
        <v>10</v>
      </c>
      <c r="C92" s="22">
        <f>C94+C95+C97+C98+C96</f>
        <v>754296.70000000007</v>
      </c>
      <c r="D92" s="22">
        <f>D94+D95+D97+D98+D96</f>
        <v>382731.19999999995</v>
      </c>
      <c r="E92" s="22">
        <f t="shared" si="7"/>
        <v>-371565.50000000012</v>
      </c>
      <c r="F92" s="22">
        <f t="shared" si="6"/>
        <v>50.740139788494353</v>
      </c>
    </row>
    <row r="93" spans="1:13" x14ac:dyDescent="0.25">
      <c r="A93" s="26"/>
      <c r="B93" s="13" t="s">
        <v>6</v>
      </c>
      <c r="C93" s="14"/>
      <c r="D93" s="22"/>
      <c r="E93" s="22"/>
      <c r="F93" s="14"/>
    </row>
    <row r="94" spans="1:13" x14ac:dyDescent="0.25">
      <c r="A94" s="26" t="s">
        <v>79</v>
      </c>
      <c r="B94" s="13" t="s">
        <v>83</v>
      </c>
      <c r="C94" s="14">
        <v>179734.9</v>
      </c>
      <c r="D94" s="14">
        <v>88353.7</v>
      </c>
      <c r="E94" s="14">
        <f t="shared" si="7"/>
        <v>-91381.2</v>
      </c>
      <c r="F94" s="14">
        <f t="shared" si="6"/>
        <v>49.157787385755356</v>
      </c>
    </row>
    <row r="95" spans="1:13" x14ac:dyDescent="0.25">
      <c r="A95" s="26" t="s">
        <v>123</v>
      </c>
      <c r="B95" s="13" t="s">
        <v>84</v>
      </c>
      <c r="C95" s="14">
        <v>365046</v>
      </c>
      <c r="D95" s="14">
        <v>184790.39999999999</v>
      </c>
      <c r="E95" s="14">
        <f t="shared" si="7"/>
        <v>-180255.6</v>
      </c>
      <c r="F95" s="14">
        <f t="shared" si="6"/>
        <v>50.621127200407621</v>
      </c>
    </row>
    <row r="96" spans="1:13" x14ac:dyDescent="0.25">
      <c r="A96" s="26" t="s">
        <v>126</v>
      </c>
      <c r="B96" s="13" t="s">
        <v>134</v>
      </c>
      <c r="C96" s="14">
        <v>118186.3</v>
      </c>
      <c r="D96" s="14">
        <v>66257.5</v>
      </c>
      <c r="E96" s="14">
        <f t="shared" si="7"/>
        <v>-51928.800000000003</v>
      </c>
      <c r="F96" s="14">
        <f t="shared" si="6"/>
        <v>56.061912421321253</v>
      </c>
    </row>
    <row r="97" spans="1:6" x14ac:dyDescent="0.25">
      <c r="A97" s="26" t="s">
        <v>80</v>
      </c>
      <c r="B97" s="13" t="s">
        <v>89</v>
      </c>
      <c r="C97" s="14">
        <v>22409.4</v>
      </c>
      <c r="D97" s="14">
        <v>7861</v>
      </c>
      <c r="E97" s="14">
        <f t="shared" si="7"/>
        <v>-14548.400000000001</v>
      </c>
      <c r="F97" s="14">
        <f t="shared" ref="F97:F120" si="8">D97*100/C97</f>
        <v>35.079029335903684</v>
      </c>
    </row>
    <row r="98" spans="1:6" x14ac:dyDescent="0.25">
      <c r="A98" s="26" t="s">
        <v>81</v>
      </c>
      <c r="B98" s="13" t="s">
        <v>90</v>
      </c>
      <c r="C98" s="14">
        <v>68920.100000000006</v>
      </c>
      <c r="D98" s="14">
        <v>35468.6</v>
      </c>
      <c r="E98" s="14">
        <f t="shared" si="7"/>
        <v>-33451.500000000007</v>
      </c>
      <c r="F98" s="14">
        <f t="shared" si="8"/>
        <v>51.463361196515962</v>
      </c>
    </row>
    <row r="99" spans="1:6" x14ac:dyDescent="0.25">
      <c r="A99" s="27" t="s">
        <v>82</v>
      </c>
      <c r="B99" s="16" t="s">
        <v>9</v>
      </c>
      <c r="C99" s="22">
        <f>C101+C102</f>
        <v>170278.7</v>
      </c>
      <c r="D99" s="22">
        <f>SUM(D101:D102)</f>
        <v>79609.899999999994</v>
      </c>
      <c r="E99" s="22">
        <f t="shared" si="7"/>
        <v>-90668.800000000017</v>
      </c>
      <c r="F99" s="22">
        <f t="shared" si="8"/>
        <v>46.752706004920164</v>
      </c>
    </row>
    <row r="100" spans="1:6" x14ac:dyDescent="0.25">
      <c r="A100" s="26"/>
      <c r="B100" s="13" t="s">
        <v>6</v>
      </c>
      <c r="C100" s="14"/>
      <c r="D100" s="14"/>
      <c r="E100" s="22"/>
      <c r="F100" s="14"/>
    </row>
    <row r="101" spans="1:6" x14ac:dyDescent="0.25">
      <c r="A101" s="26" t="s">
        <v>85</v>
      </c>
      <c r="B101" s="13" t="s">
        <v>86</v>
      </c>
      <c r="C101" s="14">
        <v>109960.1</v>
      </c>
      <c r="D101" s="14">
        <v>50611.5</v>
      </c>
      <c r="E101" s="14">
        <f t="shared" si="7"/>
        <v>-59348.600000000006</v>
      </c>
      <c r="F101" s="14">
        <f t="shared" si="8"/>
        <v>46.027149847990316</v>
      </c>
    </row>
    <row r="102" spans="1:6" ht="25.5" x14ac:dyDescent="0.25">
      <c r="A102" s="26" t="s">
        <v>87</v>
      </c>
      <c r="B102" s="13" t="s">
        <v>88</v>
      </c>
      <c r="C102" s="14">
        <v>60318.6</v>
      </c>
      <c r="D102" s="14">
        <v>28998.400000000001</v>
      </c>
      <c r="E102" s="14">
        <f t="shared" si="7"/>
        <v>-31320.199999999997</v>
      </c>
      <c r="F102" s="14">
        <f t="shared" si="8"/>
        <v>48.075386365068155</v>
      </c>
    </row>
    <row r="103" spans="1:6" s="65" customFormat="1" x14ac:dyDescent="0.25">
      <c r="A103" s="27" t="s">
        <v>215</v>
      </c>
      <c r="B103" s="16" t="s">
        <v>216</v>
      </c>
      <c r="C103" s="22">
        <f>C105</f>
        <v>14014.6</v>
      </c>
      <c r="D103" s="22">
        <f>D105</f>
        <v>6665.9</v>
      </c>
      <c r="E103" s="22">
        <f t="shared" si="7"/>
        <v>-7348.7000000000007</v>
      </c>
      <c r="F103" s="14">
        <f t="shared" si="8"/>
        <v>47.563969003753229</v>
      </c>
    </row>
    <row r="104" spans="1:6" s="65" customFormat="1" x14ac:dyDescent="0.25">
      <c r="A104" s="27"/>
      <c r="B104" s="16" t="s">
        <v>6</v>
      </c>
      <c r="C104" s="22"/>
      <c r="D104" s="22"/>
      <c r="E104" s="14"/>
      <c r="F104" s="14"/>
    </row>
    <row r="105" spans="1:6" x14ac:dyDescent="0.25">
      <c r="A105" s="26" t="s">
        <v>217</v>
      </c>
      <c r="B105" s="13" t="s">
        <v>218</v>
      </c>
      <c r="C105" s="14">
        <v>14014.6</v>
      </c>
      <c r="D105" s="14">
        <v>6665.9</v>
      </c>
      <c r="E105" s="14">
        <f t="shared" si="7"/>
        <v>-7348.7000000000007</v>
      </c>
      <c r="F105" s="14">
        <f t="shared" si="8"/>
        <v>47.563969003753229</v>
      </c>
    </row>
    <row r="106" spans="1:6" x14ac:dyDescent="0.25">
      <c r="A106" s="27" t="s">
        <v>91</v>
      </c>
      <c r="B106" s="16" t="s">
        <v>8</v>
      </c>
      <c r="C106" s="22">
        <f>C108+C110+C111+C112+C109</f>
        <v>60763.3</v>
      </c>
      <c r="D106" s="22">
        <f>D108+D110+D111+D112+D109</f>
        <v>25613.200000000001</v>
      </c>
      <c r="E106" s="22">
        <f t="shared" si="7"/>
        <v>-35150.100000000006</v>
      </c>
      <c r="F106" s="22">
        <f t="shared" si="8"/>
        <v>42.152417660002008</v>
      </c>
    </row>
    <row r="107" spans="1:6" x14ac:dyDescent="0.25">
      <c r="A107" s="26"/>
      <c r="B107" s="13" t="s">
        <v>6</v>
      </c>
      <c r="C107" s="22"/>
      <c r="D107" s="14"/>
      <c r="E107" s="22"/>
      <c r="F107" s="14"/>
    </row>
    <row r="108" spans="1:6" x14ac:dyDescent="0.25">
      <c r="A108" s="26" t="s">
        <v>92</v>
      </c>
      <c r="B108" s="13" t="s">
        <v>97</v>
      </c>
      <c r="C108" s="14">
        <v>2363.4</v>
      </c>
      <c r="D108" s="14">
        <v>805.2</v>
      </c>
      <c r="E108" s="14">
        <f t="shared" si="7"/>
        <v>-1558.2</v>
      </c>
      <c r="F108" s="14">
        <f t="shared" si="8"/>
        <v>34.069560802234065</v>
      </c>
    </row>
    <row r="109" spans="1:6" x14ac:dyDescent="0.25">
      <c r="A109" s="26" t="s">
        <v>226</v>
      </c>
      <c r="B109" s="13" t="s">
        <v>227</v>
      </c>
      <c r="C109" s="14">
        <v>0</v>
      </c>
      <c r="D109" s="14">
        <v>0</v>
      </c>
      <c r="E109" s="14">
        <f t="shared" si="7"/>
        <v>0</v>
      </c>
      <c r="F109" s="14">
        <v>0</v>
      </c>
    </row>
    <row r="110" spans="1:6" x14ac:dyDescent="0.25">
      <c r="A110" s="26" t="s">
        <v>93</v>
      </c>
      <c r="B110" s="13" t="s">
        <v>98</v>
      </c>
      <c r="C110" s="14">
        <v>39573.4</v>
      </c>
      <c r="D110" s="14">
        <v>16617.8</v>
      </c>
      <c r="E110" s="14">
        <f t="shared" si="7"/>
        <v>-22955.600000000002</v>
      </c>
      <c r="F110" s="14">
        <f t="shared" si="8"/>
        <v>41.992348395639496</v>
      </c>
    </row>
    <row r="111" spans="1:6" x14ac:dyDescent="0.25">
      <c r="A111" s="26" t="s">
        <v>94</v>
      </c>
      <c r="B111" s="13" t="s">
        <v>99</v>
      </c>
      <c r="C111" s="14">
        <v>2114.4</v>
      </c>
      <c r="D111" s="14">
        <v>662</v>
      </c>
      <c r="E111" s="14">
        <f t="shared" si="7"/>
        <v>-1452.4</v>
      </c>
      <c r="F111" s="14">
        <f t="shared" si="8"/>
        <v>31.309118426031024</v>
      </c>
    </row>
    <row r="112" spans="1:6" x14ac:dyDescent="0.25">
      <c r="A112" s="26" t="s">
        <v>95</v>
      </c>
      <c r="B112" s="13" t="s">
        <v>100</v>
      </c>
      <c r="C112" s="14">
        <v>16712.099999999999</v>
      </c>
      <c r="D112" s="14">
        <v>7528.2</v>
      </c>
      <c r="E112" s="14">
        <f t="shared" si="7"/>
        <v>-9183.8999999999978</v>
      </c>
      <c r="F112" s="14">
        <f t="shared" si="8"/>
        <v>45.046403504047966</v>
      </c>
    </row>
    <row r="113" spans="1:8" x14ac:dyDescent="0.25">
      <c r="A113" s="27" t="s">
        <v>96</v>
      </c>
      <c r="B113" s="16" t="s">
        <v>7</v>
      </c>
      <c r="C113" s="24">
        <f>C115+C117+C116</f>
        <v>82817</v>
      </c>
      <c r="D113" s="24">
        <f>D115+D117+D116</f>
        <v>39318.800000000003</v>
      </c>
      <c r="E113" s="22">
        <f t="shared" si="7"/>
        <v>-43498.2</v>
      </c>
      <c r="F113" s="22">
        <f t="shared" si="8"/>
        <v>47.476725793013514</v>
      </c>
    </row>
    <row r="114" spans="1:8" x14ac:dyDescent="0.25">
      <c r="A114" s="26"/>
      <c r="B114" s="13" t="s">
        <v>6</v>
      </c>
      <c r="C114" s="23"/>
      <c r="D114" s="14"/>
      <c r="E114" s="22"/>
      <c r="F114" s="14"/>
    </row>
    <row r="115" spans="1:8" x14ac:dyDescent="0.25">
      <c r="A115" s="26" t="s">
        <v>101</v>
      </c>
      <c r="B115" s="13" t="s">
        <v>102</v>
      </c>
      <c r="C115" s="14">
        <v>63556.6</v>
      </c>
      <c r="D115" s="14">
        <v>28840.7</v>
      </c>
      <c r="E115" s="14">
        <f t="shared" si="7"/>
        <v>-34715.899999999994</v>
      </c>
      <c r="F115" s="14">
        <f t="shared" si="8"/>
        <v>45.3779780542068</v>
      </c>
    </row>
    <row r="116" spans="1:8" x14ac:dyDescent="0.25">
      <c r="A116" s="26" t="s">
        <v>198</v>
      </c>
      <c r="B116" s="13" t="s">
        <v>199</v>
      </c>
      <c r="C116" s="14">
        <v>404.7</v>
      </c>
      <c r="D116" s="14">
        <v>251.8</v>
      </c>
      <c r="E116" s="14">
        <f t="shared" si="7"/>
        <v>-152.89999999999998</v>
      </c>
      <c r="F116" s="14">
        <f t="shared" si="8"/>
        <v>62.21892760069187</v>
      </c>
    </row>
    <row r="117" spans="1:8" x14ac:dyDescent="0.25">
      <c r="A117" s="26" t="s">
        <v>127</v>
      </c>
      <c r="B117" s="13" t="s">
        <v>128</v>
      </c>
      <c r="C117" s="14">
        <v>18855.7</v>
      </c>
      <c r="D117" s="14">
        <v>10226.299999999999</v>
      </c>
      <c r="E117" s="14">
        <f t="shared" si="7"/>
        <v>-8629.4000000000015</v>
      </c>
      <c r="F117" s="14">
        <f t="shared" si="8"/>
        <v>54.234528551048214</v>
      </c>
    </row>
    <row r="118" spans="1:8" x14ac:dyDescent="0.25">
      <c r="A118" s="27" t="s">
        <v>103</v>
      </c>
      <c r="B118" s="16" t="s">
        <v>5</v>
      </c>
      <c r="C118" s="24">
        <f>C120</f>
        <v>29112.5</v>
      </c>
      <c r="D118" s="22">
        <f>D120</f>
        <v>13835</v>
      </c>
      <c r="E118" s="22">
        <f t="shared" si="7"/>
        <v>-15277.5</v>
      </c>
      <c r="F118" s="22">
        <f t="shared" si="8"/>
        <v>47.52254186346071</v>
      </c>
    </row>
    <row r="119" spans="1:8" x14ac:dyDescent="0.25">
      <c r="A119" s="26"/>
      <c r="B119" s="13" t="s">
        <v>6</v>
      </c>
      <c r="C119" s="24"/>
      <c r="D119" s="22"/>
      <c r="E119" s="22"/>
      <c r="F119" s="14"/>
    </row>
    <row r="120" spans="1:8" x14ac:dyDescent="0.25">
      <c r="A120" s="26" t="s">
        <v>104</v>
      </c>
      <c r="B120" s="13" t="s">
        <v>105</v>
      </c>
      <c r="C120" s="14">
        <v>29112.5</v>
      </c>
      <c r="D120" s="14">
        <v>13835</v>
      </c>
      <c r="E120" s="14">
        <f t="shared" si="7"/>
        <v>-15277.5</v>
      </c>
      <c r="F120" s="14">
        <f t="shared" si="8"/>
        <v>47.52254186346071</v>
      </c>
    </row>
    <row r="121" spans="1:8" x14ac:dyDescent="0.25">
      <c r="A121" s="27" t="s">
        <v>135</v>
      </c>
      <c r="B121" s="16" t="s">
        <v>136</v>
      </c>
      <c r="C121" s="24">
        <f>C122</f>
        <v>0</v>
      </c>
      <c r="D121" s="24">
        <f>D122</f>
        <v>0</v>
      </c>
      <c r="E121" s="22">
        <f t="shared" si="7"/>
        <v>0</v>
      </c>
      <c r="F121" s="14">
        <v>0</v>
      </c>
    </row>
    <row r="122" spans="1:8" x14ac:dyDescent="0.25">
      <c r="A122" s="26" t="s">
        <v>137</v>
      </c>
      <c r="B122" s="13" t="s">
        <v>138</v>
      </c>
      <c r="C122" s="14">
        <v>0</v>
      </c>
      <c r="D122" s="14">
        <v>0</v>
      </c>
      <c r="E122" s="14">
        <f t="shared" si="7"/>
        <v>0</v>
      </c>
      <c r="F122" s="14">
        <v>0</v>
      </c>
    </row>
    <row r="123" spans="1:8" x14ac:dyDescent="0.25">
      <c r="A123" s="26" t="s">
        <v>37</v>
      </c>
      <c r="B123" s="16" t="s">
        <v>4</v>
      </c>
      <c r="C123" s="35">
        <f>C7-C57</f>
        <v>-600139.70000000065</v>
      </c>
      <c r="D123" s="35">
        <f>D7-D57</f>
        <v>567891.49999999977</v>
      </c>
      <c r="E123" s="14" t="s">
        <v>37</v>
      </c>
      <c r="F123" s="14" t="s">
        <v>37</v>
      </c>
      <c r="H123" s="4"/>
    </row>
    <row r="124" spans="1:8" x14ac:dyDescent="0.25">
      <c r="A124" s="26" t="s">
        <v>206</v>
      </c>
      <c r="B124" s="16" t="s">
        <v>151</v>
      </c>
      <c r="C124" s="24">
        <f>C125+C126</f>
        <v>0</v>
      </c>
      <c r="D124" s="24">
        <f>D125+D126</f>
        <v>0</v>
      </c>
      <c r="E124" s="14" t="s">
        <v>37</v>
      </c>
      <c r="F124" s="14" t="s">
        <v>37</v>
      </c>
      <c r="H124" s="4"/>
    </row>
    <row r="125" spans="1:8" ht="25.5" x14ac:dyDescent="0.25">
      <c r="A125" s="26" t="s">
        <v>155</v>
      </c>
      <c r="B125" s="13" t="s">
        <v>152</v>
      </c>
      <c r="C125" s="23">
        <v>0</v>
      </c>
      <c r="D125" s="23">
        <v>0</v>
      </c>
      <c r="E125" s="14" t="s">
        <v>37</v>
      </c>
      <c r="F125" s="14" t="s">
        <v>37</v>
      </c>
      <c r="H125" s="4"/>
    </row>
    <row r="126" spans="1:8" ht="25.5" x14ac:dyDescent="0.25">
      <c r="A126" s="26" t="s">
        <v>156</v>
      </c>
      <c r="B126" s="13" t="s">
        <v>153</v>
      </c>
      <c r="C126" s="23">
        <v>0</v>
      </c>
      <c r="D126" s="23">
        <v>0</v>
      </c>
      <c r="E126" s="14" t="s">
        <v>37</v>
      </c>
      <c r="F126" s="14" t="s">
        <v>37</v>
      </c>
      <c r="H126" s="4"/>
    </row>
    <row r="127" spans="1:8" ht="25.5" x14ac:dyDescent="0.25">
      <c r="A127" s="26" t="s">
        <v>205</v>
      </c>
      <c r="B127" s="63" t="s">
        <v>200</v>
      </c>
      <c r="C127" s="23">
        <f>C128+C129</f>
        <v>0</v>
      </c>
      <c r="D127" s="23">
        <f>D128+D129</f>
        <v>0</v>
      </c>
      <c r="E127" s="14" t="s">
        <v>37</v>
      </c>
      <c r="F127" s="14" t="s">
        <v>37</v>
      </c>
      <c r="H127" s="4"/>
    </row>
    <row r="128" spans="1:8" ht="38.25" x14ac:dyDescent="0.25">
      <c r="A128" s="26" t="s">
        <v>203</v>
      </c>
      <c r="B128" s="13" t="s">
        <v>201</v>
      </c>
      <c r="C128" s="23">
        <v>0</v>
      </c>
      <c r="D128" s="23">
        <v>0</v>
      </c>
      <c r="E128" s="14" t="s">
        <v>37</v>
      </c>
      <c r="F128" s="14" t="s">
        <v>37</v>
      </c>
      <c r="H128" s="4"/>
    </row>
    <row r="129" spans="1:8" ht="30" customHeight="1" x14ac:dyDescent="0.25">
      <c r="A129" s="26" t="s">
        <v>204</v>
      </c>
      <c r="B129" s="13" t="s">
        <v>202</v>
      </c>
      <c r="C129" s="23">
        <v>0</v>
      </c>
      <c r="D129" s="23">
        <v>0</v>
      </c>
      <c r="E129" s="14" t="s">
        <v>37</v>
      </c>
      <c r="F129" s="14" t="s">
        <v>37</v>
      </c>
      <c r="H129" s="4"/>
    </row>
    <row r="130" spans="1:8" x14ac:dyDescent="0.25">
      <c r="A130" s="26" t="s">
        <v>157</v>
      </c>
      <c r="B130" s="16" t="s">
        <v>3</v>
      </c>
      <c r="C130" s="22">
        <f>C131+C132</f>
        <v>600139.69999999972</v>
      </c>
      <c r="D130" s="22">
        <f>D131+D132</f>
        <v>-567891.5</v>
      </c>
      <c r="E130" s="22" t="s">
        <v>37</v>
      </c>
      <c r="F130" s="22" t="s">
        <v>37</v>
      </c>
    </row>
    <row r="131" spans="1:8" x14ac:dyDescent="0.25">
      <c r="A131" s="26" t="s">
        <v>158</v>
      </c>
      <c r="B131" s="13" t="s">
        <v>2</v>
      </c>
      <c r="C131" s="14">
        <v>-2778423.7</v>
      </c>
      <c r="D131" s="14">
        <v>-2503133</v>
      </c>
      <c r="E131" s="14" t="s">
        <v>37</v>
      </c>
      <c r="F131" s="22" t="s">
        <v>37</v>
      </c>
    </row>
    <row r="132" spans="1:8" x14ac:dyDescent="0.25">
      <c r="A132" s="26" t="s">
        <v>159</v>
      </c>
      <c r="B132" s="13" t="s">
        <v>1</v>
      </c>
      <c r="C132" s="14">
        <v>3378563.4</v>
      </c>
      <c r="D132" s="14">
        <v>1935241.5</v>
      </c>
      <c r="E132" s="14" t="s">
        <v>37</v>
      </c>
      <c r="F132" s="22" t="s">
        <v>37</v>
      </c>
    </row>
    <row r="133" spans="1:8" ht="21" customHeight="1" x14ac:dyDescent="0.25">
      <c r="A133" s="26" t="s">
        <v>37</v>
      </c>
      <c r="B133" s="16" t="s">
        <v>0</v>
      </c>
      <c r="C133" s="22">
        <f>C130+C124+C127</f>
        <v>600139.69999999972</v>
      </c>
      <c r="D133" s="22">
        <f>D130+D124+D127</f>
        <v>-567891.5</v>
      </c>
      <c r="E133" s="22" t="s">
        <v>37</v>
      </c>
      <c r="F133" s="22" t="s">
        <v>37</v>
      </c>
    </row>
    <row r="134" spans="1:8" ht="39" customHeight="1" x14ac:dyDescent="0.25">
      <c r="A134" s="76"/>
      <c r="B134" s="76"/>
      <c r="C134" s="61"/>
      <c r="D134" s="74"/>
      <c r="E134" s="74"/>
      <c r="F134" s="74"/>
      <c r="G134" s="62"/>
    </row>
    <row r="135" spans="1:8" ht="32.25" customHeight="1" x14ac:dyDescent="0.3">
      <c r="A135" s="77" t="s">
        <v>232</v>
      </c>
      <c r="B135" s="78"/>
      <c r="C135" s="67"/>
      <c r="D135" s="68"/>
      <c r="E135" s="77" t="s">
        <v>233</v>
      </c>
      <c r="F135" s="77"/>
      <c r="G135" s="68"/>
    </row>
    <row r="136" spans="1:8" ht="30.75" customHeight="1" x14ac:dyDescent="0.25">
      <c r="A136" s="72" t="s">
        <v>225</v>
      </c>
      <c r="B136" s="73"/>
      <c r="C136" s="73"/>
      <c r="D136" s="1"/>
      <c r="E136" s="1"/>
      <c r="F136" s="1"/>
    </row>
    <row r="143" spans="1:8" x14ac:dyDescent="0.25">
      <c r="E143" s="60"/>
    </row>
  </sheetData>
  <mergeCells count="8">
    <mergeCell ref="C1:F1"/>
    <mergeCell ref="A2:F3"/>
    <mergeCell ref="A136:C136"/>
    <mergeCell ref="D134:F134"/>
    <mergeCell ref="E4:F4"/>
    <mergeCell ref="A134:B134"/>
    <mergeCell ref="A135:B135"/>
    <mergeCell ref="E135:F135"/>
  </mergeCells>
  <pageMargins left="0.59055118110236227" right="0" top="0" bottom="0.15748031496062992" header="0.31496062992125984" footer="0.31496062992125984"/>
  <pageSetup paperSize="9" scale="5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70" t="s">
        <v>189</v>
      </c>
      <c r="B2" s="71"/>
      <c r="C2" s="71"/>
      <c r="D2" s="71"/>
      <c r="E2" s="71"/>
      <c r="F2" s="71"/>
    </row>
    <row r="3" spans="1:11" ht="24" customHeight="1" x14ac:dyDescent="0.25">
      <c r="A3" s="71"/>
      <c r="B3" s="71"/>
      <c r="C3" s="71"/>
      <c r="D3" s="71"/>
      <c r="E3" s="71"/>
      <c r="F3" s="71"/>
    </row>
    <row r="4" spans="1:11" ht="20.25" x14ac:dyDescent="0.3">
      <c r="B4" s="2"/>
      <c r="C4" s="3"/>
      <c r="D4" s="3"/>
      <c r="E4" s="79" t="s">
        <v>35</v>
      </c>
      <c r="F4" s="79"/>
    </row>
    <row r="5" spans="1:11" ht="20.25" x14ac:dyDescent="0.3">
      <c r="B5" s="80" t="s">
        <v>193</v>
      </c>
      <c r="C5" s="80"/>
      <c r="D5" s="80"/>
      <c r="E5" s="80"/>
      <c r="F5" s="80"/>
      <c r="G5" s="81" t="s">
        <v>194</v>
      </c>
      <c r="H5" s="82"/>
      <c r="I5" s="82"/>
      <c r="J5" s="83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2021-07-22T05:57:22Z</dcterms:modified>
</cp:coreProperties>
</file>